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<sst xmlns="http://schemas.openxmlformats.org/spreadsheetml/2006/main" count="17" uniqueCount="17">
  <si>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区间</t>
  </si>
  <si>
    <t>年终奖</t>
  </si>
  <si>
    <t>奖金应税</t>
  </si>
  <si>
    <t>税率</t>
  </si>
  <si>
    <t>速算</t>
  </si>
  <si>
    <t>个税</t>
  </si>
  <si>
    <t>税后年终奖</t>
  </si>
  <si>
    <r>
      <rPr>
        <b/>
        <sz val="11"/>
        <rFont val="等线"/>
        <charset val="134"/>
      </rPr>
      <t>税赋占比</t>
    </r>
  </si>
  <si>
    <r>
      <rPr>
        <b/>
        <sz val="11"/>
        <rFont val="等线"/>
        <charset val="134"/>
      </rPr>
      <t>增量奖金</t>
    </r>
  </si>
  <si>
    <r>
      <rPr>
        <b/>
        <sz val="11"/>
        <rFont val="等线"/>
        <charset val="134"/>
      </rPr>
      <t>增量税金</t>
    </r>
  </si>
  <si>
    <r>
      <rPr>
        <b/>
        <sz val="11"/>
        <rFont val="等线"/>
        <charset val="134"/>
      </rPr>
      <t>增量比</t>
    </r>
  </si>
  <si>
    <t>上一个边界</t>
  </si>
  <si>
    <t>进入雷区</t>
  </si>
  <si>
    <t>雷区</t>
  </si>
  <si>
    <t>逃出雷区</t>
  </si>
  <si>
    <t>安全区</t>
  </si>
  <si>
    <t>下一个边界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</si>
</sst>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b/>
      <sz val="1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16">
    <xf numFmtId="0" fontId="0" fillId="0" borderId="0" xfId="0"/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</xf>
    <xf numFmtId="10" fontId="3" fillId="0" borderId="3" xfId="0" applyNumberFormat="1" applyFont="1" applyBorder="1" applyAlignment="1" applyProtection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3" fontId="1" fillId="6" borderId="2" xfId="1" applyFont="1" applyFill="1" applyBorder="1" applyAlignment="1">
      <alignment horizontal="center" vertical="center"/>
    </xf>
    <xf numFmtId="10" fontId="3" fillId="0" borderId="3" xfId="0" applyNumberFormat="1" applyFont="1" applyBorder="1" applyAlignment="1" applyProtection="1">
      <alignment horizontal="center" vertical="center"/>
      <protection locked="0"/>
    </xf>
    <xf numFmtId="10" fontId="3" fillId="4" borderId="3" xfId="0" applyNumberFormat="1" applyFont="1" applyFill="1" applyBorder="1" applyAlignment="1" applyProtection="1">
      <alignment horizontal="center" vertical="center"/>
    </xf>
    <xf numFmtId="10" fontId="3" fillId="5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11</xdr:row>
      <xdr:rowOff>30480</xdr:rowOff>
    </xdr:from>
    <xdr:to>
      <xdr:col>10</xdr:col>
      <xdr:colOff>965200</xdr:colOff>
      <xdr:row>50</xdr:row>
      <xdr:rowOff>87630</xdr:rowOff>
    </xdr:to>
    <xdr:pic>
      <xdr:nvPicPr>
        <xdr:cNvPr id="2" name="图片 1" descr="资料包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2215515"/>
          <a:ext cx="10054590" cy="6892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K-HR&#36164;&#28304;\&#24037;&#36164;\&#35745;&#31639;&#22120;\&#20010;&#31246;&#35745;&#31639;&#22120;-&#24180;&#22870;&amp;&#31163;&#34917;&amp;&#21171;&#21153;&amp;&#31295;&#37228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离职补偿金-正算"/>
      <sheetName val="离职补偿金-倒算"/>
      <sheetName val="年终奖-正算"/>
      <sheetName val="年终奖-倒算"/>
      <sheetName val="居民劳务费-正算"/>
      <sheetName val="居民劳务费-倒算"/>
      <sheetName val="居民稿酬-正算"/>
      <sheetName val="居民稿酬-倒算"/>
      <sheetName val="税率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A17" t="str">
            <v>应纳税所得额范围</v>
          </cell>
        </row>
        <row r="17">
          <cell r="C17" t="str">
            <v>税率</v>
          </cell>
          <cell r="D17" t="str">
            <v>扣除数</v>
          </cell>
        </row>
        <row r="18">
          <cell r="A18">
            <v>1e-9</v>
          </cell>
          <cell r="B18">
            <v>3000</v>
          </cell>
          <cell r="C18">
            <v>0.03</v>
          </cell>
          <cell r="D18">
            <v>0</v>
          </cell>
        </row>
        <row r="19">
          <cell r="A19">
            <v>3000.000000001</v>
          </cell>
          <cell r="B19">
            <v>12000</v>
          </cell>
          <cell r="C19">
            <v>0.1</v>
          </cell>
          <cell r="D19">
            <v>210</v>
          </cell>
        </row>
        <row r="20">
          <cell r="A20">
            <v>12000.000000001</v>
          </cell>
          <cell r="B20">
            <v>25000</v>
          </cell>
          <cell r="C20">
            <v>0.2</v>
          </cell>
          <cell r="D20">
            <v>1410</v>
          </cell>
        </row>
        <row r="21">
          <cell r="A21">
            <v>25000.000000001</v>
          </cell>
          <cell r="B21">
            <v>35000</v>
          </cell>
          <cell r="C21">
            <v>0.25</v>
          </cell>
          <cell r="D21">
            <v>2660</v>
          </cell>
        </row>
        <row r="22">
          <cell r="A22">
            <v>35000.000000001</v>
          </cell>
          <cell r="B22">
            <v>55000</v>
          </cell>
          <cell r="C22">
            <v>0.3</v>
          </cell>
          <cell r="D22">
            <v>4410</v>
          </cell>
        </row>
        <row r="23">
          <cell r="A23">
            <v>55000.000000001</v>
          </cell>
          <cell r="B23">
            <v>80000</v>
          </cell>
          <cell r="C23">
            <v>0.35</v>
          </cell>
          <cell r="D23">
            <v>7160</v>
          </cell>
        </row>
        <row r="24">
          <cell r="A24">
            <v>80000.000000001</v>
          </cell>
          <cell r="B24">
            <v>10000000000</v>
          </cell>
          <cell r="C24">
            <v>0.45</v>
          </cell>
          <cell r="D24">
            <v>15160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16" sqref="E16"/>
    </sheetView>
  </sheetViews>
  <sheetFormatPr defaultColWidth="9" defaultRowHeight="13.8"/>
  <cols>
    <col min="1" max="1" width="12.0648148148148" customWidth="1"/>
    <col min="2" max="2" width="15.6666666666667" customWidth="1"/>
    <col min="3" max="3" width="14" customWidth="1"/>
    <col min="5" max="5" width="17.2222222222222" customWidth="1"/>
    <col min="6" max="6" width="12.0648148148148" customWidth="1"/>
    <col min="7" max="8" width="12.6666666666667" customWidth="1"/>
    <col min="9" max="9" width="14.0648148148148" customWidth="1"/>
    <col min="10" max="10" width="13.1296296296296" customWidth="1"/>
    <col min="11" max="11" width="17.462962962963" customWidth="1"/>
  </cols>
  <sheetData>
    <row r="1" ht="15.3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2" t="s">
        <v>8</v>
      </c>
      <c r="J1" s="12" t="s">
        <v>9</v>
      </c>
      <c r="K1" s="12" t="s">
        <v>10</v>
      </c>
    </row>
    <row r="2" ht="16.35" spans="1:11">
      <c r="A2" s="3" t="s">
        <v>11</v>
      </c>
      <c r="B2" s="4">
        <v>300000</v>
      </c>
      <c r="C2" s="5">
        <f>ROUND(B2,2)</f>
        <v>300000</v>
      </c>
      <c r="D2" s="5">
        <f>IF(C2/12&gt;0,VLOOKUP(C2/12,[1]税率表!$A$17:$D$24,3,1),0)</f>
        <v>0.2</v>
      </c>
      <c r="E2" s="5">
        <f>IF(C2/12&gt;0,VLOOKUP(C2/12,[1]税率表!$A$17:$D$24,4,1),0)</f>
        <v>1410</v>
      </c>
      <c r="F2" s="5">
        <f>ROUND(C2*D2-E2,2)</f>
        <v>58590</v>
      </c>
      <c r="G2" s="5">
        <f t="shared" ref="G2:G3" si="0">B2-F2</f>
        <v>241410</v>
      </c>
      <c r="H2" s="6">
        <f t="shared" ref="H2:H11" si="1">ROUND(F2/C2,4)*100%</f>
        <v>0.1953</v>
      </c>
      <c r="I2" s="4">
        <v>0</v>
      </c>
      <c r="J2" s="4">
        <v>0</v>
      </c>
      <c r="K2" s="13">
        <v>0</v>
      </c>
    </row>
    <row r="3" ht="15.6" spans="1:11">
      <c r="A3" s="7" t="s">
        <v>12</v>
      </c>
      <c r="B3" s="4">
        <v>300000.01</v>
      </c>
      <c r="C3" s="5">
        <f t="shared" ref="C3" si="2">ROUND(B3,2)</f>
        <v>300000.01</v>
      </c>
      <c r="D3" s="5">
        <f>IF(C3/12&gt;0,VLOOKUP(C3/12,[1]税率表!$A$17:$D$24,3,1),0)</f>
        <v>0.25</v>
      </c>
      <c r="E3" s="5">
        <f>IF(C3/12&gt;0,VLOOKUP(C3/12,[1]税率表!$A$17:$D$24,4,1),0)</f>
        <v>2660</v>
      </c>
      <c r="F3" s="5">
        <f t="shared" ref="F3" si="3">ROUND(C3*D3-E3,2)</f>
        <v>72340</v>
      </c>
      <c r="G3" s="5">
        <f t="shared" si="0"/>
        <v>227660.01</v>
      </c>
      <c r="H3" s="6">
        <f t="shared" si="1"/>
        <v>0.2411</v>
      </c>
      <c r="I3" s="5">
        <f>C3-C2</f>
        <v>0.0100000000093132</v>
      </c>
      <c r="J3" s="5">
        <f>F3-F2</f>
        <v>13750</v>
      </c>
      <c r="K3" s="14">
        <f>ROUND(J3/I3,2)</f>
        <v>1375000</v>
      </c>
    </row>
    <row r="4" ht="15.6" spans="1:11">
      <c r="A4" s="7" t="s">
        <v>13</v>
      </c>
      <c r="B4" s="4">
        <v>309000</v>
      </c>
      <c r="C4" s="5">
        <f t="shared" ref="C4" si="4">ROUND(B4,2)</f>
        <v>309000</v>
      </c>
      <c r="D4" s="5">
        <f>IF(C4/12&gt;0,VLOOKUP(C4/12,[1]税率表!$A$17:$D$24,3,1),0)</f>
        <v>0.25</v>
      </c>
      <c r="E4" s="5">
        <f>IF(C4/12&gt;0,VLOOKUP(C4/12,[1]税率表!$A$17:$D$24,4,1),0)</f>
        <v>2660</v>
      </c>
      <c r="F4" s="5">
        <f t="shared" ref="F4" si="5">ROUND(C4*D4-E4,2)</f>
        <v>74590</v>
      </c>
      <c r="G4" s="5">
        <f t="shared" ref="G4" si="6">B4-F4</f>
        <v>234410</v>
      </c>
      <c r="H4" s="6">
        <f t="shared" si="1"/>
        <v>0.2414</v>
      </c>
      <c r="I4" s="5">
        <f>C4-C2</f>
        <v>9000</v>
      </c>
      <c r="J4" s="5">
        <f>F4-F2</f>
        <v>16000</v>
      </c>
      <c r="K4" s="14">
        <f>ROUND(J4/I4,2)</f>
        <v>1.78</v>
      </c>
    </row>
    <row r="5" ht="15.6" spans="1:11">
      <c r="A5" s="7" t="s">
        <v>14</v>
      </c>
      <c r="B5" s="4">
        <v>318333.33</v>
      </c>
      <c r="C5" s="5">
        <f t="shared" ref="C5:C11" si="7">ROUND(B5,2)</f>
        <v>318333.33</v>
      </c>
      <c r="D5" s="5">
        <f>IF(C5/12&gt;0,VLOOKUP(C5/12,[1]税率表!$A$17:$D$24,3,1),0)</f>
        <v>0.25</v>
      </c>
      <c r="E5" s="5">
        <f>IF(C5/12&gt;0,VLOOKUP(C5/12,[1]税率表!$A$17:$D$24,4,1),0)</f>
        <v>2660</v>
      </c>
      <c r="F5" s="5">
        <f t="shared" ref="F5:F11" si="8">ROUND(C5*D5-E5,2)</f>
        <v>76923.33</v>
      </c>
      <c r="G5" s="5">
        <f t="shared" ref="G5:G11" si="9">B5-F5</f>
        <v>241410</v>
      </c>
      <c r="H5" s="6">
        <f t="shared" si="1"/>
        <v>0.2416</v>
      </c>
      <c r="I5" s="5">
        <f>C5-C2</f>
        <v>18333.33</v>
      </c>
      <c r="J5" s="5">
        <f>F5-F2</f>
        <v>18333.33</v>
      </c>
      <c r="K5" s="14">
        <f t="shared" ref="K5:K11" si="10">ROUND(J5/I5,2)</f>
        <v>1</v>
      </c>
    </row>
    <row r="6" ht="15.6" spans="1:11">
      <c r="A6" s="8" t="s">
        <v>15</v>
      </c>
      <c r="B6" s="4">
        <v>320000</v>
      </c>
      <c r="C6" s="5">
        <f t="shared" si="7"/>
        <v>320000</v>
      </c>
      <c r="D6" s="5">
        <f>IF(C6/12&gt;0,VLOOKUP(C6/12,[1]税率表!$A$17:$D$24,3,1),0)</f>
        <v>0.25</v>
      </c>
      <c r="E6" s="5">
        <f>IF(C6/12&gt;0,VLOOKUP(C6/12,[1]税率表!$A$17:$D$24,4,1),0)</f>
        <v>2660</v>
      </c>
      <c r="F6" s="5">
        <f t="shared" si="8"/>
        <v>77340</v>
      </c>
      <c r="G6" s="5">
        <f t="shared" si="9"/>
        <v>242660</v>
      </c>
      <c r="H6" s="6">
        <f t="shared" si="1"/>
        <v>0.2417</v>
      </c>
      <c r="I6" s="5">
        <f>C6-C2</f>
        <v>20000</v>
      </c>
      <c r="J6" s="5">
        <f>F6-F2</f>
        <v>18750</v>
      </c>
      <c r="K6" s="15">
        <f t="shared" si="10"/>
        <v>0.94</v>
      </c>
    </row>
    <row r="7" ht="15.6" spans="1:11">
      <c r="A7" s="9"/>
      <c r="B7" s="4">
        <v>330000</v>
      </c>
      <c r="C7" s="5">
        <f t="shared" si="7"/>
        <v>330000</v>
      </c>
      <c r="D7" s="5">
        <f>IF(C7/12&gt;0,VLOOKUP(C7/12,[1]税率表!$A$17:$D$24,3,1),0)</f>
        <v>0.25</v>
      </c>
      <c r="E7" s="5">
        <f>IF(C7/12&gt;0,VLOOKUP(C7/12,[1]税率表!$A$17:$D$24,4,1),0)</f>
        <v>2660</v>
      </c>
      <c r="F7" s="5">
        <f t="shared" si="8"/>
        <v>79840</v>
      </c>
      <c r="G7" s="5">
        <f t="shared" si="9"/>
        <v>250160</v>
      </c>
      <c r="H7" s="6">
        <f t="shared" si="1"/>
        <v>0.2419</v>
      </c>
      <c r="I7" s="5">
        <f>C7-C2</f>
        <v>30000</v>
      </c>
      <c r="J7" s="5">
        <f>F7-F2</f>
        <v>21250</v>
      </c>
      <c r="K7" s="15">
        <f t="shared" si="10"/>
        <v>0.71</v>
      </c>
    </row>
    <row r="8" ht="15.6" spans="1:11">
      <c r="A8" s="9"/>
      <c r="B8" s="4">
        <v>340000</v>
      </c>
      <c r="C8" s="5">
        <f t="shared" si="7"/>
        <v>340000</v>
      </c>
      <c r="D8" s="5">
        <f>IF(C8/12&gt;0,VLOOKUP(C8/12,[1]税率表!$A$17:$D$24,3,1),0)</f>
        <v>0.25</v>
      </c>
      <c r="E8" s="5">
        <f>IF(C8/12&gt;0,VLOOKUP(C8/12,[1]税率表!$A$17:$D$24,4,1),0)</f>
        <v>2660</v>
      </c>
      <c r="F8" s="5">
        <f t="shared" si="8"/>
        <v>82340</v>
      </c>
      <c r="G8" s="5">
        <f t="shared" si="9"/>
        <v>257660</v>
      </c>
      <c r="H8" s="6">
        <f t="shared" si="1"/>
        <v>0.2422</v>
      </c>
      <c r="I8" s="5">
        <f>C8-C2</f>
        <v>40000</v>
      </c>
      <c r="J8" s="5">
        <f>F8-F2</f>
        <v>23750</v>
      </c>
      <c r="K8" s="15">
        <f t="shared" si="10"/>
        <v>0.59</v>
      </c>
    </row>
    <row r="9" ht="15.6" spans="1:11">
      <c r="A9" s="9"/>
      <c r="B9" s="4">
        <v>360000</v>
      </c>
      <c r="C9" s="5">
        <f t="shared" si="7"/>
        <v>360000</v>
      </c>
      <c r="D9" s="5">
        <f>IF(C9/12&gt;0,VLOOKUP(C9/12,[1]税率表!$A$17:$D$24,3,1),0)</f>
        <v>0.25</v>
      </c>
      <c r="E9" s="5">
        <f>IF(C9/12&gt;0,VLOOKUP(C9/12,[1]税率表!$A$17:$D$24,4,1),0)</f>
        <v>2660</v>
      </c>
      <c r="F9" s="5">
        <f t="shared" ref="F9:F10" si="11">ROUND(C9*D9-E9,2)</f>
        <v>87340</v>
      </c>
      <c r="G9" s="5">
        <f t="shared" ref="G9:G10" si="12">B9-F9</f>
        <v>272660</v>
      </c>
      <c r="H9" s="6">
        <f t="shared" ref="H9:H10" si="13">ROUND(F9/C9,4)*100%</f>
        <v>0.2426</v>
      </c>
      <c r="I9" s="5">
        <f>C9-C2</f>
        <v>60000</v>
      </c>
      <c r="J9" s="5">
        <f>F9-F2</f>
        <v>28750</v>
      </c>
      <c r="K9" s="15">
        <f t="shared" si="10"/>
        <v>0.48</v>
      </c>
    </row>
    <row r="10" ht="15.6" spans="1:11">
      <c r="A10" s="10"/>
      <c r="B10" s="4">
        <v>380000</v>
      </c>
      <c r="C10" s="5">
        <f t="shared" si="7"/>
        <v>380000</v>
      </c>
      <c r="D10" s="5">
        <f>IF(C10/12&gt;0,VLOOKUP(C10/12,[1]税率表!$A$17:$D$24,3,1),0)</f>
        <v>0.25</v>
      </c>
      <c r="E10" s="5">
        <f>IF(C10/12&gt;0,VLOOKUP(C10/12,[1]税率表!$A$17:$D$24,4,1),0)</f>
        <v>2660</v>
      </c>
      <c r="F10" s="5">
        <f t="shared" si="11"/>
        <v>92340</v>
      </c>
      <c r="G10" s="5">
        <f t="shared" si="12"/>
        <v>287660</v>
      </c>
      <c r="H10" s="6">
        <f t="shared" si="13"/>
        <v>0.243</v>
      </c>
      <c r="I10" s="5">
        <f>C10-C2</f>
        <v>80000</v>
      </c>
      <c r="J10" s="5">
        <f>F10-F2</f>
        <v>33750</v>
      </c>
      <c r="K10" s="15">
        <f t="shared" si="10"/>
        <v>0.42</v>
      </c>
    </row>
    <row r="11" ht="15.6" spans="1:11">
      <c r="A11" s="11" t="s">
        <v>16</v>
      </c>
      <c r="B11" s="4">
        <v>420000</v>
      </c>
      <c r="C11" s="5">
        <f t="shared" si="7"/>
        <v>420000</v>
      </c>
      <c r="D11" s="5">
        <f>IF(C11/12&gt;0,VLOOKUP(C11/12,[1]税率表!$A$17:$D$24,3,1),0)</f>
        <v>0.25</v>
      </c>
      <c r="E11" s="5">
        <f>IF(C11/12&gt;0,VLOOKUP(C11/12,[1]税率表!$A$17:$D$24,4,1),0)</f>
        <v>2660</v>
      </c>
      <c r="F11" s="5">
        <f t="shared" si="8"/>
        <v>102340</v>
      </c>
      <c r="G11" s="5">
        <f t="shared" si="9"/>
        <v>317660</v>
      </c>
      <c r="H11" s="6">
        <f t="shared" si="1"/>
        <v>0.2437</v>
      </c>
      <c r="I11" s="5">
        <f>C11-C2</f>
        <v>120000</v>
      </c>
      <c r="J11" s="5">
        <f>F11-F2</f>
        <v>43750</v>
      </c>
      <c r="K11" s="6">
        <f t="shared" si="10"/>
        <v>0.36</v>
      </c>
    </row>
  </sheetData>
  <mergeCells count="1">
    <mergeCell ref="A6:A10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韩喵喵</dc:creator>
  <cp:lastModifiedBy>Annie진남</cp:lastModifiedBy>
  <dcterms:created xsi:type="dcterms:W3CDTF">2015-06-05T18:19:00Z</dcterms:created>
  <dcterms:modified xsi:type="dcterms:W3CDTF">2024-02-27T08:28:50Z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93112D582FD3433C8749050D918D081D_13</vt:lpwstr>
  </property>
  <property fmtid="{D5CDD505-2E9C-101B-9397-08002B2CF9AE}" pid="3" name="KSOProductBuildVer">
    <vt:lpwstr>2052-12.1.0.16120</vt:lpwstr>
  </property>
</Properties>
</file>